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28800" windowHeight="17505" activeTab="0"/>
  </bookViews>
  <sheets>
    <sheet name="mẫu nl" sheetId="1" r:id="rId1"/>
  </sheets>
  <definedNames>
    <definedName name="_xlnm.Print_Area" localSheetId="0">'mẫu nl'!$A$1:$K$19</definedName>
  </definedNames>
  <calcPr fullCalcOnLoad="1"/>
</workbook>
</file>

<file path=xl/sharedStrings.xml><?xml version="1.0" encoding="utf-8"?>
<sst xmlns="http://schemas.openxmlformats.org/spreadsheetml/2006/main" count="30" uniqueCount="28">
  <si>
    <t>Phụ lục</t>
  </si>
  <si>
    <t>TỔNG HỢP NHU CẦU ĐÀO TẠO, BỒI DƯỠNG</t>
  </si>
  <si>
    <t>đáp ứng yêu cầu năng lực của các Tổ chức thuỷ lợi cơ sở</t>
  </si>
  <si>
    <t>(kèm theo Văn bản số: .../UBND-KT ngày .../5/2021 của UBND huyện/quận/thị xã ...)</t>
  </si>
  <si>
    <t>TT</t>
  </si>
  <si>
    <t>Tên tổ chức thuỷ lợi cơ sở/
tên công trình được giao
quản lý, khai thác</t>
  </si>
  <si>
    <t>Thông số công trình được giao</t>
  </si>
  <si>
    <t>Bồi dưỡng nghiệp vụ</t>
  </si>
  <si>
    <t>Đào tạo, tuyển dụng</t>
  </si>
  <si>
    <r>
      <t>Dung tích
hồ
(m</t>
    </r>
    <r>
      <rPr>
        <vertAlign val="superscript"/>
        <sz val="12"/>
        <color indexed="8"/>
        <rFont val="TimesNewRomanPSMT"/>
        <family val="0"/>
      </rPr>
      <t>3</t>
    </r>
    <r>
      <rPr>
        <sz val="12"/>
        <color indexed="8"/>
        <rFont val="TimesNewRomanPSMT"/>
        <family val="0"/>
      </rPr>
      <t>)</t>
    </r>
  </si>
  <si>
    <t>Trạm bơm điện</t>
  </si>
  <si>
    <t>Quản lý, khai thác CTTL</t>
  </si>
  <si>
    <t>Kỹ
sư</t>
  </si>
  <si>
    <t>Cao
đẳng</t>
  </si>
  <si>
    <t>Trung
cấp</t>
  </si>
  <si>
    <t>Công nhân kỹ thuật</t>
  </si>
  <si>
    <t>Số
máy</t>
  </si>
  <si>
    <t>Tổng số</t>
  </si>
  <si>
    <t>Tổ chức A</t>
  </si>
  <si>
    <t>Hồ ...</t>
  </si>
  <si>
    <t>Trạm bơm ...</t>
  </si>
  <si>
    <t>...</t>
  </si>
  <si>
    <t>Tổ chức B</t>
  </si>
  <si>
    <t>Ghi chú:</t>
  </si>
  <si>
    <r>
      <t xml:space="preserve">- Chỉ nhập tên công trình, dung tích hồ, Q </t>
    </r>
    <r>
      <rPr>
        <vertAlign val="subscript"/>
        <sz val="12"/>
        <color indexed="8"/>
        <rFont val="TimesNewRomanPSMT"/>
        <family val="0"/>
      </rPr>
      <t>1 máy</t>
    </r>
    <r>
      <rPr>
        <sz val="12"/>
        <color theme="1"/>
        <rFont val="TimesNewRomanPSMT"/>
        <family val="2"/>
      </rPr>
      <t xml:space="preserve"> và số máy - sẽ tự động tính toán nhu cầu.</t>
    </r>
  </si>
  <si>
    <t>- Các tổ chức sau copy từ tổ chức A.</t>
  </si>
  <si>
    <t>Quản lý, an toàn hồ đập</t>
  </si>
  <si>
    <r>
      <t>Q</t>
    </r>
    <r>
      <rPr>
        <vertAlign val="subscript"/>
        <sz val="12"/>
        <color indexed="8"/>
        <rFont val="TimesNewRomanPSMT"/>
        <family val="0"/>
      </rPr>
      <t xml:space="preserve">1máy
</t>
    </r>
    <r>
      <rPr>
        <sz val="12"/>
        <color theme="1"/>
        <rFont val="TimesNewRomanPSMT"/>
        <family val="2"/>
      </rPr>
      <t>(m</t>
    </r>
    <r>
      <rPr>
        <vertAlign val="superscript"/>
        <sz val="12"/>
        <color indexed="8"/>
        <rFont val="TimesNewRomanPSMT"/>
        <family val="0"/>
      </rPr>
      <t>3</t>
    </r>
    <r>
      <rPr>
        <sz val="12"/>
        <color theme="1"/>
        <rFont val="TimesNewRomanPSMT"/>
        <family val="2"/>
      </rPr>
      <t>/h)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</si>
</sst>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2"/>
      <color theme="1"/>
      <name val="TimesNewRomanPSMT"/>
      <family val="2"/>
    </font>
    <font>
      <sz val="11"/>
      <color indexed="8"/>
      <name val="Calibri"/>
      <family val="2"/>
    </font>
    <font>
      <b/>
      <sz val="12"/>
      <color indexed="8"/>
      <name val="TimesNewRomanPSMT"/>
      <family val="0"/>
    </font>
    <font>
      <sz val="12"/>
      <color indexed="8"/>
      <name val="TimesNewRomanPSMT"/>
      <family val="0"/>
    </font>
    <font>
      <vertAlign val="superscript"/>
      <sz val="12"/>
      <color indexed="8"/>
      <name val="TimesNewRomanPSMT"/>
      <family val="0"/>
    </font>
    <font>
      <sz val="12"/>
      <color indexed="8"/>
      <name val="Times New Roman"/>
      <family val="1"/>
    </font>
    <font>
      <vertAlign val="subscript"/>
      <sz val="12"/>
      <color indexed="8"/>
      <name val="TimesNewRomanPSMT"/>
      <family val="0"/>
    </font>
    <font>
      <i/>
      <sz val="12"/>
      <color indexed="8"/>
      <name val="TimesNewRomanPSM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NewRomanPSMT"/>
      <family val="0"/>
    </font>
    <font>
      <i/>
      <sz val="12"/>
      <color theme="1"/>
      <name val="TimesNewRomanPSMT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slantDashDot"/>
      <top style="thin"/>
      <bottom style="thin"/>
    </border>
    <border>
      <left style="slantDashDot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slantDashDot"/>
      <top style="thin"/>
      <bottom style="hair"/>
    </border>
    <border>
      <left style="slantDashDot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slantDashDot"/>
      <top style="hair"/>
      <bottom style="hair"/>
    </border>
    <border>
      <left style="slantDashDot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slantDashDot"/>
      <top style="hair"/>
      <bottom style="thin"/>
    </border>
    <border>
      <left style="slantDashDot"/>
      <right style="thin"/>
      <top style="hair"/>
      <bottom style="thin"/>
    </border>
    <border>
      <left style="slantDashDot"/>
      <right style="thin"/>
      <top style="thin"/>
      <bottom/>
    </border>
    <border>
      <left style="slantDashDot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slantDashDot"/>
      <top style="thin"/>
      <bottom/>
    </border>
    <border>
      <left style="thin"/>
      <right style="slantDashDot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1" fillId="0" borderId="0" xfId="0" applyFont="1" applyAlignment="1">
      <alignment horizontal="centerContinuous" vertical="center"/>
    </xf>
    <xf numFmtId="3" fontId="41" fillId="0" borderId="0" xfId="0" applyNumberFormat="1" applyFont="1" applyAlignment="1">
      <alignment horizontal="centerContinuous"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3" fontId="0" fillId="0" borderId="0" xfId="0" applyNumberFormat="1" applyAlignment="1">
      <alignment horizontal="centerContinuous" vertical="center"/>
    </xf>
    <xf numFmtId="0" fontId="0" fillId="0" borderId="0" xfId="0" applyAlignment="1">
      <alignment vertical="center"/>
    </xf>
    <xf numFmtId="3" fontId="41" fillId="0" borderId="10" xfId="0" applyNumberFormat="1" applyFont="1" applyBorder="1" applyAlignment="1">
      <alignment horizontal="centerContinuous" vertical="center" wrapText="1"/>
    </xf>
    <xf numFmtId="3" fontId="41" fillId="0" borderId="11" xfId="0" applyNumberFormat="1" applyFont="1" applyBorder="1" applyAlignment="1">
      <alignment horizontal="centerContinuous" vertical="center" wrapText="1"/>
    </xf>
    <xf numFmtId="3" fontId="41" fillId="0" borderId="12" xfId="0" applyNumberFormat="1" applyFont="1" applyBorder="1" applyAlignment="1">
      <alignment horizontal="centerContinuous" vertical="center" wrapText="1"/>
    </xf>
    <xf numFmtId="3" fontId="0" fillId="0" borderId="10" xfId="0" applyNumberFormat="1" applyBorder="1" applyAlignment="1">
      <alignment horizontal="centerContinuous" vertical="center" wrapText="1"/>
    </xf>
    <xf numFmtId="3" fontId="0" fillId="0" borderId="11" xfId="0" applyNumberFormat="1" applyFont="1" applyBorder="1" applyAlignment="1">
      <alignment horizontal="centerContinuous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6" borderId="13" xfId="0" applyFont="1" applyFill="1" applyBorder="1" applyAlignment="1">
      <alignment vertical="center"/>
    </xf>
    <xf numFmtId="0" fontId="41" fillId="6" borderId="13" xfId="0" applyFont="1" applyFill="1" applyBorder="1" applyAlignment="1">
      <alignment horizontal="left" vertical="center"/>
    </xf>
    <xf numFmtId="3" fontId="41" fillId="6" borderId="13" xfId="0" applyNumberFormat="1" applyFont="1" applyFill="1" applyBorder="1" applyAlignment="1">
      <alignment horizontal="right" vertical="center"/>
    </xf>
    <xf numFmtId="3" fontId="41" fillId="6" borderId="14" xfId="0" applyNumberFormat="1" applyFont="1" applyFill="1" applyBorder="1" applyAlignment="1">
      <alignment horizontal="right" vertical="center"/>
    </xf>
    <xf numFmtId="3" fontId="41" fillId="6" borderId="15" xfId="0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0" fontId="42" fillId="0" borderId="16" xfId="0" applyFont="1" applyBorder="1" applyAlignment="1">
      <alignment horizontal="right" vertical="center"/>
    </xf>
    <xf numFmtId="0" fontId="42" fillId="0" borderId="16" xfId="0" applyFont="1" applyBorder="1" applyAlignment="1">
      <alignment horizontal="left" vertical="center"/>
    </xf>
    <xf numFmtId="3" fontId="42" fillId="0" borderId="16" xfId="0" applyNumberFormat="1" applyFont="1" applyBorder="1" applyAlignment="1">
      <alignment horizontal="right" vertical="center"/>
    </xf>
    <xf numFmtId="3" fontId="42" fillId="33" borderId="16" xfId="0" applyNumberFormat="1" applyFont="1" applyFill="1" applyBorder="1" applyAlignment="1">
      <alignment horizontal="right" vertical="center"/>
    </xf>
    <xf numFmtId="3" fontId="42" fillId="33" borderId="17" xfId="0" applyNumberFormat="1" applyFont="1" applyFill="1" applyBorder="1" applyAlignment="1">
      <alignment horizontal="right" vertical="center"/>
    </xf>
    <xf numFmtId="3" fontId="42" fillId="0" borderId="18" xfId="0" applyNumberFormat="1" applyFont="1" applyBorder="1" applyAlignment="1">
      <alignment horizontal="right" vertical="center"/>
    </xf>
    <xf numFmtId="3" fontId="42" fillId="0" borderId="17" xfId="0" applyNumberFormat="1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3" fontId="0" fillId="0" borderId="19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center" vertical="center" wrapText="1"/>
    </xf>
    <xf numFmtId="3" fontId="43" fillId="0" borderId="24" xfId="0" applyNumberFormat="1" applyFont="1" applyBorder="1" applyAlignment="1">
      <alignment horizontal="center" vertical="center" wrapText="1"/>
    </xf>
    <xf numFmtId="3" fontId="43" fillId="0" borderId="25" xfId="0" applyNumberFormat="1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3" fontId="43" fillId="0" borderId="27" xfId="0" applyNumberFormat="1" applyFont="1" applyBorder="1" applyAlignment="1">
      <alignment horizontal="center" vertical="center" wrapText="1"/>
    </xf>
    <xf numFmtId="3" fontId="43" fillId="0" borderId="28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Zeros="0" tabSelected="1" zoomScale="140" zoomScaleNormal="14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0" sqref="C10"/>
    </sheetView>
  </sheetViews>
  <sheetFormatPr defaultColWidth="10.796875" defaultRowHeight="15"/>
  <cols>
    <col min="1" max="1" width="4.796875" style="6" customWidth="1"/>
    <col min="2" max="2" width="30.796875" style="6" customWidth="1"/>
    <col min="3" max="3" width="10.796875" style="44" customWidth="1"/>
    <col min="4" max="4" width="11.796875" style="44" customWidth="1"/>
    <col min="5" max="5" width="7.796875" style="44" customWidth="1"/>
    <col min="6" max="7" width="10.796875" style="44" customWidth="1"/>
    <col min="8" max="10" width="6.796875" style="44" customWidth="1"/>
    <col min="11" max="11" width="8.796875" style="44" customWidth="1"/>
    <col min="12" max="16384" width="10.796875" style="6" customWidth="1"/>
  </cols>
  <sheetData>
    <row r="1" spans="1:11" s="3" customFormat="1" ht="15.7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5.75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s="3" customFormat="1" ht="15.75">
      <c r="A3" s="1" t="s">
        <v>2</v>
      </c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4" t="s">
        <v>3</v>
      </c>
      <c r="B4" s="4"/>
      <c r="C4" s="5"/>
      <c r="D4" s="5"/>
      <c r="E4" s="5"/>
      <c r="F4" s="5"/>
      <c r="G4" s="5"/>
      <c r="H4" s="5"/>
      <c r="I4" s="5"/>
      <c r="J4" s="5"/>
      <c r="K4" s="5"/>
    </row>
    <row r="6" spans="1:11" s="3" customFormat="1" ht="15.75">
      <c r="A6" s="52" t="s">
        <v>4</v>
      </c>
      <c r="B6" s="52" t="s">
        <v>5</v>
      </c>
      <c r="C6" s="7" t="s">
        <v>6</v>
      </c>
      <c r="D6" s="7"/>
      <c r="E6" s="8"/>
      <c r="F6" s="9" t="s">
        <v>7</v>
      </c>
      <c r="G6" s="8"/>
      <c r="H6" s="9" t="s">
        <v>8</v>
      </c>
      <c r="I6" s="7"/>
      <c r="J6" s="7"/>
      <c r="K6" s="7"/>
    </row>
    <row r="7" spans="1:11" s="12" customFormat="1" ht="15.75">
      <c r="A7" s="53"/>
      <c r="B7" s="53"/>
      <c r="C7" s="48" t="s">
        <v>9</v>
      </c>
      <c r="D7" s="10" t="s">
        <v>10</v>
      </c>
      <c r="E7" s="11"/>
      <c r="F7" s="54" t="s">
        <v>26</v>
      </c>
      <c r="G7" s="56" t="s">
        <v>11</v>
      </c>
      <c r="H7" s="46" t="s">
        <v>12</v>
      </c>
      <c r="I7" s="48" t="s">
        <v>13</v>
      </c>
      <c r="J7" s="48" t="s">
        <v>14</v>
      </c>
      <c r="K7" s="50" t="s">
        <v>15</v>
      </c>
    </row>
    <row r="8" spans="1:11" s="15" customFormat="1" ht="37.5">
      <c r="A8" s="53"/>
      <c r="B8" s="53"/>
      <c r="C8" s="49"/>
      <c r="D8" s="13" t="s">
        <v>27</v>
      </c>
      <c r="E8" s="14" t="s">
        <v>16</v>
      </c>
      <c r="F8" s="55"/>
      <c r="G8" s="57"/>
      <c r="H8" s="47"/>
      <c r="I8" s="49"/>
      <c r="J8" s="49"/>
      <c r="K8" s="51"/>
    </row>
    <row r="9" spans="1:11" s="3" customFormat="1" ht="15.75">
      <c r="A9" s="16"/>
      <c r="B9" s="17" t="s">
        <v>17</v>
      </c>
      <c r="C9" s="18" t="str">
        <f>CONCATENATE(COUNT(C10:C19)," hồ")</f>
        <v>1 hồ</v>
      </c>
      <c r="D9" s="18" t="str">
        <f>CONCATENATE(COUNT(D10:D19)," trạm")</f>
        <v>2 trạm</v>
      </c>
      <c r="E9" s="19">
        <f aca="true" t="shared" si="0" ref="E9:K9">SUM(E10:E19)/2</f>
        <v>6</v>
      </c>
      <c r="F9" s="20">
        <f t="shared" si="0"/>
        <v>1</v>
      </c>
      <c r="G9" s="19">
        <f t="shared" si="0"/>
        <v>1</v>
      </c>
      <c r="H9" s="20">
        <f t="shared" si="0"/>
        <v>0</v>
      </c>
      <c r="I9" s="18">
        <f t="shared" si="0"/>
        <v>0</v>
      </c>
      <c r="J9" s="18">
        <f t="shared" si="0"/>
        <v>2</v>
      </c>
      <c r="K9" s="18">
        <f t="shared" si="0"/>
        <v>0</v>
      </c>
    </row>
    <row r="10" spans="1:11" s="12" customFormat="1" ht="15.75">
      <c r="A10" s="21">
        <v>1</v>
      </c>
      <c r="B10" s="22" t="s">
        <v>18</v>
      </c>
      <c r="C10" s="23" t="str">
        <f>CONCATENATE(COUNT(C11:C14)," hồ")</f>
        <v>1 hồ</v>
      </c>
      <c r="D10" s="23" t="str">
        <f>CONCATENATE(COUNT(D11:D14)," trạm")</f>
        <v>2 trạm</v>
      </c>
      <c r="E10" s="24">
        <f>SUM(E11:E14)</f>
        <v>6</v>
      </c>
      <c r="F10" s="25">
        <f aca="true" t="shared" si="1" ref="F10:K10">SUM(F11:F14)</f>
        <v>1</v>
      </c>
      <c r="G10" s="24">
        <f t="shared" si="1"/>
        <v>1</v>
      </c>
      <c r="H10" s="25">
        <f t="shared" si="1"/>
        <v>0</v>
      </c>
      <c r="I10" s="23">
        <f t="shared" si="1"/>
        <v>0</v>
      </c>
      <c r="J10" s="23">
        <f t="shared" si="1"/>
        <v>2</v>
      </c>
      <c r="K10" s="23">
        <f t="shared" si="1"/>
        <v>0</v>
      </c>
    </row>
    <row r="11" spans="1:11" s="33" customFormat="1" ht="15.75">
      <c r="A11" s="26"/>
      <c r="B11" s="27" t="s">
        <v>19</v>
      </c>
      <c r="C11" s="28">
        <v>400000</v>
      </c>
      <c r="D11" s="29"/>
      <c r="E11" s="30"/>
      <c r="F11" s="31">
        <f>IF($C11&gt;=50000,1,0)</f>
        <v>1</v>
      </c>
      <c r="G11" s="32">
        <f>IF(AND($D11&gt;=540,$D11&lt;1000),IF($E11&lt;=1,0,IF(AND($E11&gt;=2,$E11&lt;=5),1,0)),0)</f>
        <v>0</v>
      </c>
      <c r="H11" s="31">
        <f>IF($C11&lt;1000000,0,IF($C11&lt;3000000,1,0))+IF(AND($D11&gt;=1000,$D11&lt;4000),IF($E11&lt;15,0,IF($E11&gt;=15,(1+ROUND(($E11-20)/10,0)))),0)</f>
        <v>0</v>
      </c>
      <c r="I11" s="28">
        <f>IF($C11&lt;500000,0,IF($C11&lt;3000000,1,0))+IF(AND($D11&gt;=1000,$D11&lt;4000),IF(AND($E11&gt;=10,$E11&lt;15),1,0),0)</f>
        <v>0</v>
      </c>
      <c r="J11" s="28">
        <f>IF($C11&lt;=200000,0,IF($C11&lt;500000,1,0))+IF(AND($D11&gt;=1000,$D11&lt;4000),IF($E11=0,0,IF($E11&lt;=3,1,IF($E11&lt;=10,2,IF($E11&lt;=15,2,IF($E11&gt;15,3+ROUND(($E11-10)/10,0)))))),0)+IF(AND($D11&gt;=540,$D11&lt;1000),IF($E11&gt;=7,1,0),0)</f>
        <v>1</v>
      </c>
      <c r="K11" s="28">
        <f>IF(AND($D11&gt;=540,$D11&lt;1000),IF($E11&lt;=1,0,IF($E11&gt;5,1,0)),0)</f>
        <v>0</v>
      </c>
    </row>
    <row r="12" spans="1:11" s="33" customFormat="1" ht="15.75">
      <c r="A12" s="26"/>
      <c r="B12" s="27" t="s">
        <v>20</v>
      </c>
      <c r="C12" s="29"/>
      <c r="D12" s="28">
        <v>980</v>
      </c>
      <c r="E12" s="32">
        <v>5</v>
      </c>
      <c r="F12" s="31">
        <f>IF($C12&gt;=50000,1,0)</f>
        <v>0</v>
      </c>
      <c r="G12" s="32">
        <f>IF(AND($D12&gt;=540,$D12&lt;1000),IF($E12&lt;=1,0,IF(AND($E12&gt;=2,$E12&lt;=5),1,0)),0)</f>
        <v>1</v>
      </c>
      <c r="H12" s="31">
        <f>IF($C12&lt;1000000,0,IF($C12&lt;3000000,1,0))+IF(AND($D12&gt;=1000,$D12&lt;4000),IF($E12&lt;15,0,IF($E12&gt;=15,(1+ROUND(($E12-20)/10,0)))),0)</f>
        <v>0</v>
      </c>
      <c r="I12" s="28">
        <f>IF($C12&lt;500000,0,IF($C12&lt;3000000,1,0))+IF(AND($D12&gt;=1000,$D12&lt;4000),IF(AND($E12&gt;=10,$E12&lt;15),1,0),0)</f>
        <v>0</v>
      </c>
      <c r="J12" s="28">
        <f>IF($C12&lt;=200000,0,IF($C12&lt;500000,1,0))+IF(AND($D12&gt;=1000,$D12&lt;4000),IF($E12=0,0,IF($E12&lt;=3,1,IF($E12&lt;=10,2,IF($E12&lt;=15,2,IF($E12&gt;15,3+ROUND(($E12-10)/10,0)))))),0)+IF(AND($D12&gt;=540,$D12&lt;1000),IF($E12&gt;=7,1,0),0)</f>
        <v>0</v>
      </c>
      <c r="K12" s="28">
        <f>IF(AND($D12&gt;=540,$D12&lt;1000),IF($E12&lt;=1,0,IF($E12&gt;5,1,0)),0)</f>
        <v>0</v>
      </c>
    </row>
    <row r="13" spans="1:11" s="33" customFormat="1" ht="15.75">
      <c r="A13" s="26"/>
      <c r="B13" s="27" t="s">
        <v>20</v>
      </c>
      <c r="C13" s="29"/>
      <c r="D13" s="28">
        <v>1120</v>
      </c>
      <c r="E13" s="32">
        <v>1</v>
      </c>
      <c r="F13" s="31">
        <f>IF($C13&gt;=50000,1,0)</f>
        <v>0</v>
      </c>
      <c r="G13" s="32">
        <f>IF(AND($D13&gt;=540,$D13&lt;1000),IF($E13&lt;=1,0,IF(AND($E13&gt;=2,$E13&lt;=5),1,0)),0)</f>
        <v>0</v>
      </c>
      <c r="H13" s="31">
        <f>IF($C13&lt;1000000,0,IF($C13&lt;3000000,1,0))+IF(AND($D13&gt;=1000,$D13&lt;4000),IF($E13&lt;15,0,IF($E13&gt;=15,(1+ROUND(($E13-20)/10,0)))),0)</f>
        <v>0</v>
      </c>
      <c r="I13" s="28">
        <f>IF($C13&lt;500000,0,IF($C13&lt;3000000,1,0))+IF(AND($D13&gt;=1000,$D13&lt;4000),IF(AND($E13&gt;=10,$E13&lt;15),1,0),0)</f>
        <v>0</v>
      </c>
      <c r="J13" s="28">
        <f>IF($C13&lt;=200000,0,IF($C13&lt;500000,1,0))+IF(AND($D13&gt;=1000,$D13&lt;4000),IF($E13=0,0,IF($E13&lt;=3,1,IF($E13&lt;=10,2,IF($E13&lt;=15,2,IF($E13&gt;15,3+ROUND(($E13-10)/10,0)))))),0)+IF(AND($D13&gt;=540,$D13&lt;1000),IF($E13&gt;=7,1,0),0)</f>
        <v>1</v>
      </c>
      <c r="K13" s="28">
        <f>IF(AND($D13&gt;=540,$D13&lt;1000),IF($E13&lt;=1,0,IF($E13&gt;5,1,0)),0)</f>
        <v>0</v>
      </c>
    </row>
    <row r="14" spans="1:11" s="33" customFormat="1" ht="15.75">
      <c r="A14" s="26"/>
      <c r="B14" s="27" t="s">
        <v>21</v>
      </c>
      <c r="C14" s="28"/>
      <c r="D14" s="28"/>
      <c r="E14" s="32"/>
      <c r="F14" s="31">
        <f>IF($C14&gt;=50000,1,0)</f>
        <v>0</v>
      </c>
      <c r="G14" s="32">
        <f>IF(AND($D14&gt;=540,$D14&lt;1000),IF($E14&lt;=1,0,IF(AND($E14&gt;=2,$E14&lt;=5),1,0)),0)</f>
        <v>0</v>
      </c>
      <c r="H14" s="31">
        <f>IF($C14&lt;1000000,0,IF($C14&lt;3000000,1,0))+IF(AND($D14&gt;=1000,$D14&lt;4000),IF($E14&lt;15,0,IF($E14&gt;=15,(1+ROUND(($E14-20)/10,0)))),0)</f>
        <v>0</v>
      </c>
      <c r="I14" s="28">
        <f>IF($C14&lt;500000,0,IF($C14&lt;3000000,1,0))+IF(AND($D14&gt;=1000,$D14&lt;4000),IF(AND($E14&gt;=10,$E14&lt;15),1,0),0)</f>
        <v>0</v>
      </c>
      <c r="J14" s="28">
        <f>IF($C14&lt;=200000,0,IF($C14&lt;500000,1,0))+IF(AND($D14&gt;=1000,$D14&lt;4000),IF($E14=0,0,IF($E14&lt;=3,1,IF($E14&lt;=10,2,IF($E14&lt;=15,2,IF($E14&gt;15,3+ROUND(($E14-10)/10,0)))))),0)+IF(AND($D14&gt;=540,$D14&lt;1000),IF($E14&gt;=7,1,0),0)</f>
        <v>0</v>
      </c>
      <c r="K14" s="28">
        <f>IF(AND($D14&gt;=540,$D14&lt;1000),IF($E14&lt;=1,0,IF($E14&gt;5,1,0)),0)</f>
        <v>0</v>
      </c>
    </row>
    <row r="15" spans="1:11" ht="15">
      <c r="A15" s="34">
        <v>2</v>
      </c>
      <c r="B15" s="35" t="s">
        <v>22</v>
      </c>
      <c r="C15" s="36"/>
      <c r="D15" s="36"/>
      <c r="E15" s="37"/>
      <c r="F15" s="38"/>
      <c r="G15" s="37"/>
      <c r="H15" s="38"/>
      <c r="I15" s="36"/>
      <c r="J15" s="36"/>
      <c r="K15" s="36"/>
    </row>
    <row r="16" spans="1:11" ht="15">
      <c r="A16" s="34"/>
      <c r="B16" s="35" t="s">
        <v>21</v>
      </c>
      <c r="C16" s="36"/>
      <c r="D16" s="36"/>
      <c r="E16" s="37"/>
      <c r="F16" s="38"/>
      <c r="G16" s="37"/>
      <c r="H16" s="38"/>
      <c r="I16" s="36"/>
      <c r="J16" s="36"/>
      <c r="K16" s="36"/>
    </row>
    <row r="17" spans="1:11" ht="15">
      <c r="A17" s="34"/>
      <c r="B17" s="35"/>
      <c r="C17" s="36"/>
      <c r="D17" s="36"/>
      <c r="E17" s="37"/>
      <c r="F17" s="38"/>
      <c r="G17" s="37"/>
      <c r="H17" s="38"/>
      <c r="I17" s="36"/>
      <c r="J17" s="36"/>
      <c r="K17" s="36"/>
    </row>
    <row r="18" spans="1:11" ht="15">
      <c r="A18" s="34"/>
      <c r="B18" s="35"/>
      <c r="C18" s="36"/>
      <c r="D18" s="36"/>
      <c r="E18" s="37"/>
      <c r="F18" s="38"/>
      <c r="G18" s="37"/>
      <c r="H18" s="38"/>
      <c r="I18" s="36"/>
      <c r="J18" s="36"/>
      <c r="K18" s="36"/>
    </row>
    <row r="19" spans="1:11" ht="15">
      <c r="A19" s="39"/>
      <c r="B19" s="40"/>
      <c r="C19" s="41"/>
      <c r="D19" s="41"/>
      <c r="E19" s="42"/>
      <c r="F19" s="43"/>
      <c r="G19" s="42"/>
      <c r="H19" s="43"/>
      <c r="I19" s="41"/>
      <c r="J19" s="41"/>
      <c r="K19" s="41"/>
    </row>
    <row r="21" ht="15">
      <c r="A21" s="6" t="s">
        <v>23</v>
      </c>
    </row>
    <row r="22" ht="18.75">
      <c r="B22" s="45" t="s">
        <v>24</v>
      </c>
    </row>
    <row r="23" ht="15">
      <c r="B23" s="45" t="s">
        <v>25</v>
      </c>
    </row>
  </sheetData>
  <sheetProtection/>
  <mergeCells count="9">
    <mergeCell ref="H7:H8"/>
    <mergeCell ref="I7:I8"/>
    <mergeCell ref="J7:J8"/>
    <mergeCell ref="K7:K8"/>
    <mergeCell ref="A6:A8"/>
    <mergeCell ref="B6:B8"/>
    <mergeCell ref="C7:C8"/>
    <mergeCell ref="F7:F8"/>
    <mergeCell ref="G7:G8"/>
  </mergeCells>
  <printOptions horizontalCentered="1"/>
  <pageMargins left="0.3937007874015748" right="0.3937007874015748" top="0.7874015748031497" bottom="0.5905511811023623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Admin</cp:lastModifiedBy>
  <dcterms:created xsi:type="dcterms:W3CDTF">2021-04-29T02:27:41Z</dcterms:created>
  <dcterms:modified xsi:type="dcterms:W3CDTF">2021-04-29T07:57:39Z</dcterms:modified>
  <cp:category/>
  <cp:version/>
  <cp:contentType/>
  <cp:contentStatus/>
</cp:coreProperties>
</file>